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ebboA01\Downloads\"/>
    </mc:Choice>
  </mc:AlternateContent>
  <xr:revisionPtr revIDLastSave="0" documentId="8_{DE0C9353-7D04-4321-8219-58232AA53F48}" xr6:coauthVersionLast="47" xr6:coauthVersionMax="47" xr10:uidLastSave="{00000000-0000-0000-0000-000000000000}"/>
  <workbookProtection workbookAlgorithmName="SHA-512" workbookHashValue="UlM3CKM+hUyRUIK3mVQs7xa1v0mOLyGrDGEVoDyDHmTUEWjshY267TvWibL7D6XU83ivos474ldngi/0dsPlwQ==" workbookSaltValue="IGziKLOTJd/rXhNBiM2L7A==" workbookSpinCount="100000" lockStructure="1"/>
  <bookViews>
    <workbookView xWindow="-104" yWindow="-104" windowWidth="22326" windowHeight="11947" xr2:uid="{4D81672D-C659-4A23-A7B0-8628D216C6D3}"/>
  </bookViews>
  <sheets>
    <sheet name="Grant Amount - Calculator" sheetId="7" r:id="rId1"/>
    <sheet name="Co-Contribution - Calculator" sheetId="9" r:id="rId2"/>
    <sheet name="Project Cost - Calculator" sheetId="6" r:id="rId3"/>
    <sheet name="Lists" sheetId="3"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9" l="1"/>
  <c r="D8" i="9" l="1"/>
  <c r="D7" i="9"/>
  <c r="A9" i="9" a="1"/>
  <c r="A9" i="9" s="1"/>
  <c r="C9" i="9" s="1"/>
  <c r="D3" i="7"/>
  <c r="D3" i="9" l="1"/>
  <c r="A3" i="7"/>
  <c r="D4" i="7" s="1"/>
  <c r="D6" i="9"/>
  <c r="C5" i="9" l="1"/>
  <c r="C6" i="9"/>
  <c r="C8" i="9" s="1"/>
  <c r="D9" i="7"/>
  <c r="D9" i="6"/>
  <c r="C5" i="6"/>
  <c r="C6" i="6" s="1"/>
  <c r="C7" i="6" l="1"/>
  <c r="C9" i="6" s="1"/>
  <c r="C8" i="6" s="1"/>
  <c r="C7" i="9"/>
  <c r="C7" i="7"/>
  <c r="C6" i="7" s="1"/>
  <c r="C9" i="7" l="1"/>
  <c r="C8" i="7" s="1"/>
  <c r="C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<sst xmlns="http://schemas.openxmlformats.org/spreadsheetml/2006/main" count="43" uniqueCount="31">
  <si>
    <t>Desired Grant Amount</t>
  </si>
  <si>
    <t>Select Your Organisation Type</t>
  </si>
  <si>
    <t>All Other Applicants</t>
  </si>
  <si>
    <t>Minimum Project Cost</t>
  </si>
  <si>
    <t>Minimum Co-Contribution Required</t>
  </si>
  <si>
    <t>Required Co-Contribution %</t>
  </si>
  <si>
    <t>Minimum Required Cash Contribution</t>
  </si>
  <si>
    <t>Maximum In-Kind Contribution (where eligible)</t>
  </si>
  <si>
    <t>Proposed Co-Contribution</t>
  </si>
  <si>
    <t>Eligibility for In-Kind Contribution</t>
  </si>
  <si>
    <t>Minimum Required Cash Contribution (in-kind eligible applicants only)</t>
  </si>
  <si>
    <t>In-kind contribution - Maximum In-Kind Contribution  (in-kind eligible applicants only)</t>
  </si>
  <si>
    <t>Grant Amount</t>
  </si>
  <si>
    <t>Estimated Project Cost</t>
  </si>
  <si>
    <t>Organisation Type</t>
  </si>
  <si>
    <t>Maximum Grant Amount</t>
  </si>
  <si>
    <t>Co-Contribution %</t>
  </si>
  <si>
    <t>Calculations</t>
  </si>
  <si>
    <t>Maximum Leverageable Co-contribution</t>
  </si>
  <si>
    <t>Alpine Resorts</t>
  </si>
  <si>
    <t>- Grant request divided by 0.50 = min project cost
- Min project cost less grant requested = min co-contribution</t>
  </si>
  <si>
    <t>Regional City Local Government Authorities</t>
  </si>
  <si>
    <t>Rural Local Government Authorities</t>
  </si>
  <si>
    <t>- Grant request divided by 0.75 = min project cost
- Min project cost less grant requested = min co-contribution</t>
  </si>
  <si>
    <t>- Grant request divided by 0.80 = min project cost.
- Min project cost less grant requested = min co-contribution
- Min co-contribution divided by 2 = min cash and max in-kind</t>
  </si>
  <si>
    <r>
      <rPr>
        <b/>
        <sz val="11"/>
        <color rgb="FFC00000"/>
        <rFont val="Arial"/>
        <family val="2"/>
      </rPr>
      <t xml:space="preserve">Our Town Fund Co-Contributions Tool 
Grant Amount Request
</t>
    </r>
    <r>
      <rPr>
        <sz val="10"/>
        <color theme="1"/>
        <rFont val="Arial"/>
        <family val="2"/>
      </rPr>
      <t xml:space="preserve">This tool calculates an applicant’s minimum financial requirements based on the </t>
    </r>
    <r>
      <rPr>
        <b/>
        <i/>
        <u/>
        <sz val="10"/>
        <color theme="1"/>
        <rFont val="Arial"/>
        <family val="2"/>
      </rPr>
      <t>grant amount being sought</t>
    </r>
    <r>
      <rPr>
        <sz val="10"/>
        <color theme="1"/>
        <rFont val="Arial"/>
        <family val="2"/>
      </rPr>
      <t xml:space="preserve"> and organisation type. It will calculate the minimum project cost, their minimum contribution and the composition of their contribution (cash/in-kind).</t>
    </r>
    <r>
      <rPr>
        <b/>
        <sz val="11"/>
        <color theme="1"/>
        <rFont val="Arial"/>
        <family val="2"/>
      </rPr>
      <t xml:space="preserve">
</t>
    </r>
    <r>
      <rPr>
        <b/>
        <sz val="9"/>
        <color rgb="FFCC0000"/>
        <rFont val="Arial"/>
        <family val="2"/>
      </rPr>
      <t>NOTE</t>
    </r>
    <r>
      <rPr>
        <sz val="9"/>
        <color rgb="FFCC0000"/>
        <rFont val="Arial"/>
        <family val="2"/>
      </rPr>
      <t>: Grant and co-contribution amounts calculated using this tool are indicative only and do not guarantee funding approval or the amount ultimately awarded. All funding decisions are at the discretion of the relevant Minister and the Department</t>
    </r>
  </si>
  <si>
    <r>
      <rPr>
        <b/>
        <sz val="11"/>
        <color rgb="FFC00000"/>
        <rFont val="Arial"/>
        <family val="2"/>
      </rPr>
      <t xml:space="preserve">Our Town Fund Co-Contributions Calculator 
Project Cost
</t>
    </r>
    <r>
      <rPr>
        <sz val="10"/>
        <color theme="1"/>
        <rFont val="Arial"/>
        <family val="2"/>
      </rPr>
      <t xml:space="preserve">This tool calculates the grant amount and required co-contribution amounts based on an applicant's </t>
    </r>
    <r>
      <rPr>
        <b/>
        <i/>
        <u/>
        <sz val="10"/>
        <color theme="1"/>
        <rFont val="Arial"/>
        <family val="2"/>
      </rPr>
      <t>estimated project cost</t>
    </r>
    <r>
      <rPr>
        <b/>
        <sz val="10"/>
        <color theme="1"/>
        <rFont val="Arial"/>
        <family val="2"/>
      </rPr>
      <t xml:space="preserve"> </t>
    </r>
    <r>
      <rPr>
        <sz val="10"/>
        <color theme="1"/>
        <rFont val="Arial"/>
        <family val="2"/>
      </rPr>
      <t xml:space="preserve">and organisation type. It will calculate the potential grant amount, the minimum contribution and the composition of the contribution (cash/in-kind).
</t>
    </r>
    <r>
      <rPr>
        <sz val="8"/>
        <color theme="1"/>
        <rFont val="Arial"/>
        <family val="2"/>
      </rPr>
      <t xml:space="preserve">
</t>
    </r>
    <r>
      <rPr>
        <b/>
        <sz val="9"/>
        <color rgb="FFCC0000"/>
        <rFont val="Arial"/>
        <family val="2"/>
      </rPr>
      <t>NOTE:</t>
    </r>
    <r>
      <rPr>
        <sz val="9"/>
        <color rgb="FFCC0000"/>
        <rFont val="Arial"/>
        <family val="2"/>
      </rPr>
      <t xml:space="preserve"> Grant and co-contribution amounts calculated using this tool are indicative only and do not guarantee funding approval or the amount ultimately awarded. All funding decisions are at the discretion of the relevant Minister and the Department</t>
    </r>
  </si>
  <si>
    <r>
      <rPr>
        <b/>
        <sz val="11"/>
        <color rgb="FFC00000"/>
        <rFont val="Arial"/>
        <family val="2"/>
      </rPr>
      <t xml:space="preserve">Our Town Grant and Co-Contributions Calculator
Applicant Contribution
</t>
    </r>
    <r>
      <rPr>
        <b/>
        <sz val="10"/>
        <color theme="1"/>
        <rFont val="Arial"/>
        <family val="2"/>
      </rPr>
      <t>Th</t>
    </r>
    <r>
      <rPr>
        <sz val="10"/>
        <color theme="1"/>
        <rFont val="Arial"/>
        <family val="2"/>
      </rPr>
      <t xml:space="preserve">is tab can provide applicants with an indication of a possible </t>
    </r>
    <r>
      <rPr>
        <b/>
        <sz val="10"/>
        <color theme="1"/>
        <rFont val="Arial"/>
        <family val="2"/>
      </rPr>
      <t>Grant Amount</t>
    </r>
    <r>
      <rPr>
        <sz val="10"/>
        <color theme="1"/>
        <rFont val="Arial"/>
        <family val="2"/>
      </rPr>
      <t xml:space="preserve"> based on an applicants</t>
    </r>
    <r>
      <rPr>
        <b/>
        <sz val="10"/>
        <color theme="1"/>
        <rFont val="Arial"/>
        <family val="2"/>
      </rPr>
      <t xml:space="preserve"> estimated contribution</t>
    </r>
    <r>
      <rPr>
        <sz val="10"/>
        <color theme="1"/>
        <rFont val="Arial"/>
        <family val="2"/>
      </rPr>
      <t xml:space="preserve"> and organisation type.
</t>
    </r>
    <r>
      <rPr>
        <sz val="9"/>
        <color rgb="FFCC0000"/>
        <rFont val="Arial"/>
        <family val="2"/>
      </rPr>
      <t xml:space="preserve">
</t>
    </r>
    <r>
      <rPr>
        <b/>
        <sz val="9"/>
        <color rgb="FFCC0000"/>
        <rFont val="Arial"/>
        <family val="2"/>
      </rPr>
      <t>NOTE</t>
    </r>
    <r>
      <rPr>
        <sz val="9"/>
        <color rgb="FFCC0000"/>
        <rFont val="Arial"/>
        <family val="2"/>
      </rPr>
      <t>: Grant and co-contribution amounts calculated using this tool are indicative only and do not guarantee funding approval or the amount ultimately awarded. All funding decisions are at the discretion of the relevant Minister and the Department.</t>
    </r>
    <r>
      <rPr>
        <b/>
        <sz val="11"/>
        <color theme="1"/>
        <rFont val="Arial"/>
        <family val="2"/>
      </rPr>
      <t xml:space="preserve"> </t>
    </r>
  </si>
  <si>
    <r>
      <rPr>
        <b/>
        <sz val="11"/>
        <color theme="1"/>
        <rFont val="Arial"/>
        <family val="2"/>
      </rPr>
      <t>I</t>
    </r>
    <r>
      <rPr>
        <b/>
        <sz val="9"/>
        <color theme="1"/>
        <rFont val="Arial"/>
        <family val="2"/>
      </rPr>
      <t xml:space="preserve">nstructions.
</t>
    </r>
    <r>
      <rPr>
        <sz val="9"/>
        <color theme="1"/>
        <rFont val="Arial"/>
        <family val="2"/>
      </rPr>
      <t xml:space="preserve">
1. Enter your project information into the WHITE cells. 
    a) Select your organisation type.
    b) Enter in the proposed contribution  
2. The maximum grant and applicant co-contribution requirements will be displayed in the </t>
    </r>
    <r>
      <rPr>
        <b/>
        <sz val="9"/>
        <color theme="3" tint="0.249977111117893"/>
        <rFont val="Arial"/>
        <family val="2"/>
      </rPr>
      <t>Blue Cells</t>
    </r>
    <r>
      <rPr>
        <sz val="9"/>
        <color theme="1"/>
        <rFont val="Arial"/>
        <family val="2"/>
      </rPr>
      <t xml:space="preserve">
3. The minimum project cost are displayed in the </t>
    </r>
    <r>
      <rPr>
        <b/>
        <sz val="9"/>
        <color rgb="FFFF9933"/>
        <rFont val="Arial"/>
        <family val="2"/>
      </rPr>
      <t>orange cells</t>
    </r>
    <r>
      <rPr>
        <sz val="9"/>
        <color theme="1"/>
        <rFont val="Arial"/>
        <family val="2"/>
      </rPr>
      <t xml:space="preserve">.
Please contact your local RDV office if you require assistance - https://www.rdv.vic.gov.au/about-us/contacts-and-assistance </t>
    </r>
  </si>
  <si>
    <r>
      <rPr>
        <b/>
        <sz val="11"/>
        <color theme="1"/>
        <rFont val="Arial"/>
        <family val="2"/>
      </rPr>
      <t>I</t>
    </r>
    <r>
      <rPr>
        <b/>
        <sz val="9"/>
        <color theme="1"/>
        <rFont val="Arial"/>
        <family val="2"/>
      </rPr>
      <t>nstructions</t>
    </r>
    <r>
      <rPr>
        <b/>
        <sz val="9"/>
        <color rgb="FFFF0000"/>
        <rFont val="Arial"/>
        <family val="2"/>
      </rPr>
      <t xml:space="preserve">.
</t>
    </r>
    <r>
      <rPr>
        <sz val="9"/>
        <color theme="1"/>
        <rFont val="Arial"/>
        <family val="2"/>
      </rPr>
      <t xml:space="preserve">
1. Enter your project information into the WHITE cells. 
    a) Enter in the estimated cost of the proposed project 
    b) Select the applicant organisation type.
2. The grant amount and Co-contribution requirements are displayed in the </t>
    </r>
    <r>
      <rPr>
        <b/>
        <sz val="9"/>
        <color theme="3" tint="0.249977111117893"/>
        <rFont val="Arial"/>
        <family val="2"/>
      </rPr>
      <t>BLUE Cells</t>
    </r>
    <r>
      <rPr>
        <sz val="9"/>
        <color theme="1"/>
        <rFont val="Arial"/>
        <family val="2"/>
      </rPr>
      <t xml:space="preserve">
3. The composition of the minimum co-contribution (min cash and max in-kind) are displayed in the </t>
    </r>
    <r>
      <rPr>
        <b/>
        <sz val="9"/>
        <color rgb="FFFF9933"/>
        <rFont val="Arial"/>
        <family val="2"/>
      </rPr>
      <t>ORANGE cells</t>
    </r>
    <r>
      <rPr>
        <sz val="9"/>
        <color theme="1"/>
        <rFont val="Arial"/>
        <family val="2"/>
      </rPr>
      <t>.</t>
    </r>
    <r>
      <rPr>
        <sz val="11"/>
        <color theme="1"/>
        <rFont val="Arial"/>
        <family val="2"/>
      </rPr>
      <t xml:space="preserve">
</t>
    </r>
    <r>
      <rPr>
        <sz val="9"/>
        <color theme="1"/>
        <rFont val="Arial"/>
        <family val="2"/>
      </rPr>
      <t xml:space="preserve">Please contact your local RDV office if you require assistance - https://www.rdv.vic.gov.au/about-us/contacts-and-assistance </t>
    </r>
  </si>
  <si>
    <r>
      <rPr>
        <b/>
        <sz val="11"/>
        <color theme="1"/>
        <rFont val="Arial"/>
        <family val="2"/>
      </rPr>
      <t>I</t>
    </r>
    <r>
      <rPr>
        <b/>
        <sz val="9"/>
        <color theme="1"/>
        <rFont val="Arial"/>
        <family val="2"/>
      </rPr>
      <t xml:space="preserve">nstructions.
</t>
    </r>
    <r>
      <rPr>
        <sz val="9"/>
        <color theme="1"/>
        <rFont val="Arial"/>
        <family val="2"/>
      </rPr>
      <t xml:space="preserve">
1. Enter the information into the WHITE cells. 
    a) Enter in the grant amount being sought 
    b) Select the organisation type.
2. The minimum project cost and overall minimum co-contribution requirements will be displayed in the </t>
    </r>
    <r>
      <rPr>
        <b/>
        <sz val="9"/>
        <color theme="3" tint="0.249977111117893"/>
        <rFont val="Arial"/>
        <family val="2"/>
      </rPr>
      <t>Blue Cells</t>
    </r>
    <r>
      <rPr>
        <sz val="9"/>
        <color theme="1"/>
        <rFont val="Arial"/>
        <family val="2"/>
      </rPr>
      <t xml:space="preserve">
3. The composition of the minimum co-contribution (min cash max in-kind) will be displayed in the </t>
    </r>
    <r>
      <rPr>
        <b/>
        <sz val="9"/>
        <color theme="5" tint="-0.249977111117893"/>
        <rFont val="Arial"/>
        <family val="2"/>
      </rPr>
      <t>orange cells</t>
    </r>
    <r>
      <rPr>
        <sz val="9"/>
        <color theme="5" tint="-0.249977111117893"/>
        <rFont val="Arial"/>
        <family val="2"/>
      </rPr>
      <t xml:space="preserve">.
</t>
    </r>
    <r>
      <rPr>
        <sz val="9"/>
        <color theme="1"/>
        <rFont val="Arial"/>
        <family val="2"/>
      </rPr>
      <t xml:space="preserve">Please contact your local RDV office if you require assistance - https://www.rdv.vic.gov.au/about-us/contacts-and-assistance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</si>
</sst>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_-&quot;$&quot;* #,##0_-;\-&quot;$&quot;* #,##0_-;_-&quot;$&quot;* &quot;-&quot;??_-;_-@_-"/>
    <numFmt numFmtId="165" formatCode="_-&quot;$&quot;* #,##0.0_-;\-&quot;$&quot;* #,##0.0_-;_-&quot;$&quot;* &quot;-&quot;?_-;_-@_-"/>
    <numFmt numFmtId="166" formatCode="_-&quot;$&quot;* #,##0_-;\-&quot;$&quot;* #,##0_-;_-&quot;$&quot;* &quot;-&quot;?_-;_-@_-"/>
    <numFmt numFmtId="167" formatCode="&quot;$&quot;#,##0"/>
  </numFmts>
  <fonts count="29" x14ac:knownFonts="1">
    <font>
      <sz val="11"/>
      <color theme="1"/>
      <name val="Aptos Narrow"/>
      <family val="2"/>
      <scheme val="minor"/>
    </font>
    <font>
      <sz val="11"/>
      <color theme="1"/>
      <name val="Aptos Narrow"/>
      <family val="2"/>
      <scheme val="minor"/>
    </font>
    <font>
      <b/>
      <sz val="11"/>
      <color theme="1"/>
      <name val="Arial"/>
      <family val="2"/>
    </font>
    <font>
      <sz val="9"/>
      <color theme="1"/>
      <name val="Arial"/>
      <family val="2"/>
    </font>
    <font>
      <b/>
      <sz val="9"/>
      <color theme="1"/>
      <name val="Arial"/>
      <family val="2"/>
    </font>
    <font>
      <b/>
      <sz val="10"/>
      <color theme="1"/>
      <name val="Arial"/>
      <family val="2"/>
    </font>
    <font>
      <sz val="10"/>
      <color theme="1"/>
      <name val="Arial"/>
      <family val="2"/>
    </font>
    <font>
      <sz val="11"/>
      <color theme="1"/>
      <name val="Arial"/>
      <family val="2"/>
    </font>
    <font>
      <i/>
      <sz val="11"/>
      <color rgb="FFFF0000"/>
      <name val="Arial"/>
      <family val="2"/>
    </font>
    <font>
      <b/>
      <sz val="11"/>
      <color rgb="FFC00000"/>
      <name val="Arial"/>
      <family val="2"/>
    </font>
    <font>
      <b/>
      <sz val="9"/>
      <color theme="3" tint="0.249977111117893"/>
      <name val="Arial"/>
      <family val="2"/>
    </font>
    <font>
      <b/>
      <sz val="9"/>
      <color rgb="FFFF9933"/>
      <name val="Arial"/>
      <family val="2"/>
    </font>
    <font>
      <sz val="11"/>
      <color theme="0" tint="-4.9989318521683403E-2"/>
      <name val="Aptos Narrow"/>
      <family val="2"/>
      <scheme val="minor"/>
    </font>
    <font>
      <b/>
      <sz val="10"/>
      <name val="Arial"/>
      <family val="2"/>
    </font>
    <font>
      <b/>
      <sz val="9"/>
      <color theme="5" tint="-0.249977111117893"/>
      <name val="Arial"/>
      <family val="2"/>
    </font>
    <font>
      <sz val="9"/>
      <color theme="5" tint="-0.249977111117893"/>
      <name val="Arial"/>
      <family val="2"/>
    </font>
    <font>
      <b/>
      <sz val="11"/>
      <color theme="1"/>
      <name val="Arial"/>
    </font>
    <font>
      <b/>
      <sz val="10"/>
      <color theme="1"/>
      <name val="Arial"/>
    </font>
    <font>
      <sz val="10"/>
      <color theme="1"/>
      <name val="Arial"/>
    </font>
    <font>
      <b/>
      <sz val="10"/>
      <name val="Arial"/>
    </font>
    <font>
      <i/>
      <sz val="11"/>
      <color rgb="FFFF0000"/>
      <name val="Arial"/>
    </font>
    <font>
      <b/>
      <i/>
      <u/>
      <sz val="10"/>
      <color theme="1"/>
      <name val="Arial"/>
      <family val="2"/>
    </font>
    <font>
      <sz val="8"/>
      <color theme="1"/>
      <name val="Arial"/>
      <family val="2"/>
    </font>
    <font>
      <sz val="11"/>
      <color rgb="FFFF0000"/>
      <name val="Aptos Narrow"/>
      <family val="2"/>
      <scheme val="minor"/>
    </font>
    <font>
      <sz val="11"/>
      <color theme="0"/>
      <name val="Aptos Narrow"/>
      <family val="2"/>
      <scheme val="minor"/>
    </font>
    <font>
      <b/>
      <sz val="9"/>
      <color rgb="FFFF0000"/>
      <name val="Arial"/>
      <family val="2"/>
    </font>
    <font>
      <b/>
      <sz val="9"/>
      <color rgb="FFCC0000"/>
      <name val="Arial"/>
      <family val="2"/>
    </font>
    <font>
      <sz val="9"/>
      <color rgb="FFCC0000"/>
      <name val="Arial"/>
      <family val="2"/>
    </font>
    <font>
      <u/>
      <sz val="11"/>
      <color theme="10"/>
      <name val="Aptos Narrow"/>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cellStyleXfs>
  <cellXfs count="58">
    <xf numFmtId="0" fontId="0" fillId="0" borderId="0" xfId="0"/>
    <xf numFmtId="0" fontId="0" fillId="0" borderId="0" xfId="0" applyAlignment="1">
      <alignment vertical="center" wrapText="1"/>
    </xf>
    <xf numFmtId="0" fontId="0" fillId="3" borderId="0" xfId="0" applyFill="1"/>
    <xf numFmtId="0" fontId="0" fillId="0" borderId="0" xfId="0" applyAlignment="1">
      <alignment vertical="center"/>
    </xf>
    <xf numFmtId="9" fontId="0" fillId="0" borderId="0" xfId="0" applyNumberFormat="1" applyAlignment="1">
      <alignment vertical="center"/>
    </xf>
    <xf numFmtId="0" fontId="0" fillId="0" borderId="0" xfId="0" quotePrefix="1" applyAlignment="1">
      <alignment vertical="center" wrapText="1"/>
    </xf>
    <xf numFmtId="164" fontId="0" fillId="0" borderId="0" xfId="1" applyNumberFormat="1" applyFont="1" applyAlignment="1">
      <alignment vertical="center"/>
    </xf>
    <xf numFmtId="0" fontId="18" fillId="0" borderId="13" xfId="0" applyFont="1" applyBorder="1" applyAlignment="1" applyProtection="1">
      <alignment horizontal="center" vertical="center" wrapText="1"/>
      <protection locked="0"/>
    </xf>
    <xf numFmtId="167" fontId="0" fillId="0" borderId="15" xfId="1" applyNumberFormat="1"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0" fillId="0" borderId="0" xfId="0" applyAlignment="1">
      <alignment horizontal="center" wrapText="1"/>
    </xf>
    <xf numFmtId="0" fontId="0" fillId="3" borderId="0" xfId="0" applyFill="1" applyAlignment="1">
      <alignment horizontal="center" wrapText="1"/>
    </xf>
    <xf numFmtId="0" fontId="0" fillId="5" borderId="1" xfId="0" applyFill="1" applyBorder="1" applyProtection="1"/>
    <xf numFmtId="0" fontId="0" fillId="5" borderId="4" xfId="0" applyFill="1" applyBorder="1" applyProtection="1"/>
    <xf numFmtId="0" fontId="0" fillId="5" borderId="7" xfId="0" applyFill="1" applyBorder="1" applyProtection="1"/>
    <xf numFmtId="0" fontId="2" fillId="3" borderId="1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7" fillId="3" borderId="6" xfId="0" applyFont="1" applyFill="1" applyBorder="1" applyAlignment="1" applyProtection="1">
      <alignment horizontal="left" vertical="center" wrapText="1"/>
    </xf>
    <xf numFmtId="0" fontId="5" fillId="3" borderId="3" xfId="0" applyFont="1" applyFill="1" applyBorder="1" applyAlignment="1" applyProtection="1">
      <alignment vertical="center" wrapText="1"/>
    </xf>
    <xf numFmtId="0" fontId="7" fillId="5" borderId="5" xfId="0" applyFont="1" applyFill="1" applyBorder="1" applyAlignment="1" applyProtection="1">
      <alignment horizontal="center"/>
    </xf>
    <xf numFmtId="0" fontId="5" fillId="3" borderId="2" xfId="0" applyFont="1" applyFill="1" applyBorder="1" applyAlignment="1" applyProtection="1">
      <alignment vertical="center" wrapText="1"/>
    </xf>
    <xf numFmtId="9" fontId="6" fillId="3" borderId="16" xfId="2" applyFont="1" applyFill="1" applyBorder="1" applyAlignment="1" applyProtection="1">
      <alignment horizontal="center" vertical="center" wrapText="1"/>
    </xf>
    <xf numFmtId="167" fontId="6" fillId="4" borderId="16" xfId="1" applyNumberFormat="1" applyFont="1" applyFill="1" applyBorder="1" applyAlignment="1" applyProtection="1">
      <alignment horizontal="center" vertical="center" wrapText="1"/>
    </xf>
    <xf numFmtId="165" fontId="7" fillId="5" borderId="5" xfId="0" applyNumberFormat="1" applyFont="1" applyFill="1" applyBorder="1" applyAlignment="1" applyProtection="1">
      <alignment horizontal="center"/>
    </xf>
    <xf numFmtId="167" fontId="6" fillId="2" borderId="16" xfId="1" applyNumberFormat="1" applyFont="1" applyFill="1" applyBorder="1" applyAlignment="1" applyProtection="1">
      <alignment horizontal="center" vertical="center" wrapText="1"/>
    </xf>
    <xf numFmtId="0" fontId="5" fillId="3" borderId="9" xfId="0" applyFont="1" applyFill="1" applyBorder="1" applyAlignment="1" applyProtection="1">
      <alignment vertical="center" wrapText="1"/>
    </xf>
    <xf numFmtId="167" fontId="6" fillId="2" borderId="17" xfId="0" applyNumberFormat="1" applyFont="1" applyFill="1" applyBorder="1" applyAlignment="1" applyProtection="1">
      <alignment horizontal="center" vertical="center" wrapText="1"/>
    </xf>
    <xf numFmtId="0" fontId="8" fillId="5" borderId="12" xfId="0" applyFont="1" applyFill="1" applyBorder="1" applyAlignment="1" applyProtection="1">
      <alignment horizontal="center" vertical="center" wrapText="1"/>
    </xf>
    <xf numFmtId="0" fontId="0" fillId="5" borderId="0" xfId="0" applyFill="1" applyProtection="1"/>
    <xf numFmtId="0" fontId="12" fillId="5" borderId="7" xfId="0" applyFont="1" applyFill="1" applyBorder="1" applyProtection="1"/>
    <xf numFmtId="0" fontId="17" fillId="3" borderId="2" xfId="0" applyFont="1" applyFill="1" applyBorder="1" applyAlignment="1" applyProtection="1">
      <alignment vertical="center" wrapText="1"/>
    </xf>
    <xf numFmtId="9" fontId="18" fillId="3" borderId="13" xfId="2" applyFont="1" applyFill="1" applyBorder="1" applyAlignment="1" applyProtection="1">
      <alignment horizontal="center" vertical="center" wrapText="1"/>
    </xf>
    <xf numFmtId="0" fontId="17" fillId="3" borderId="10" xfId="0" applyFont="1" applyFill="1" applyBorder="1" applyAlignment="1" applyProtection="1">
      <alignment vertical="center" wrapText="1"/>
    </xf>
    <xf numFmtId="166" fontId="18" fillId="3" borderId="13" xfId="0" applyNumberFormat="1" applyFont="1" applyFill="1" applyBorder="1" applyAlignment="1" applyProtection="1">
      <alignment horizontal="center" vertical="center" wrapText="1"/>
    </xf>
    <xf numFmtId="0" fontId="6" fillId="5" borderId="2" xfId="0" applyFont="1" applyFill="1" applyBorder="1" applyAlignment="1" applyProtection="1">
      <alignment horizontal="left" vertical="center" wrapText="1" indent="1"/>
    </xf>
    <xf numFmtId="167" fontId="6" fillId="4" borderId="13" xfId="1" applyNumberFormat="1" applyFont="1" applyFill="1" applyBorder="1" applyAlignment="1" applyProtection="1">
      <alignment horizontal="center" vertical="center" wrapText="1"/>
    </xf>
    <xf numFmtId="0" fontId="18" fillId="5" borderId="2" xfId="0" applyFont="1" applyFill="1" applyBorder="1" applyAlignment="1" applyProtection="1">
      <alignment horizontal="left" vertical="center" wrapText="1" indent="1"/>
    </xf>
    <xf numFmtId="167" fontId="18" fillId="4" borderId="13" xfId="1" applyNumberFormat="1" applyFont="1" applyFill="1" applyBorder="1" applyAlignment="1" applyProtection="1">
      <alignment horizontal="center" vertical="center" wrapText="1"/>
    </xf>
    <xf numFmtId="0" fontId="0" fillId="5" borderId="4" xfId="0" applyFill="1" applyBorder="1" applyAlignment="1" applyProtection="1">
      <alignment horizontal="center" wrapText="1"/>
    </xf>
    <xf numFmtId="0" fontId="28" fillId="5" borderId="0" xfId="3" applyFill="1" applyAlignment="1" applyProtection="1">
      <alignment horizontal="center" vertical="center" wrapText="1"/>
    </xf>
    <xf numFmtId="0" fontId="24" fillId="5" borderId="7" xfId="0" applyFont="1" applyFill="1" applyBorder="1" applyProtection="1"/>
    <xf numFmtId="0" fontId="13" fillId="5" borderId="5" xfId="0" applyFont="1" applyFill="1" applyBorder="1" applyAlignment="1" applyProtection="1">
      <alignment horizontal="center" vertical="center" wrapText="1"/>
    </xf>
    <xf numFmtId="0" fontId="0" fillId="5" borderId="0" xfId="0" applyFill="1" applyAlignment="1" applyProtection="1">
      <alignment horizontal="center" wrapText="1"/>
    </xf>
    <xf numFmtId="0" fontId="23" fillId="5" borderId="5" xfId="0" applyFont="1" applyFill="1" applyBorder="1" applyAlignment="1" applyProtection="1">
      <alignment horizontal="center" vertical="center"/>
    </xf>
    <xf numFmtId="0" fontId="19" fillId="5" borderId="19" xfId="0" applyFont="1" applyFill="1" applyBorder="1" applyAlignment="1" applyProtection="1">
      <alignment horizontal="center" vertical="center" wrapText="1"/>
    </xf>
    <xf numFmtId="0" fontId="20" fillId="5" borderId="19" xfId="0" applyFont="1" applyFill="1" applyBorder="1" applyAlignment="1" applyProtection="1">
      <alignment horizontal="center" vertical="center" wrapText="1"/>
    </xf>
    <xf numFmtId="0" fontId="13" fillId="5" borderId="19" xfId="0" applyFont="1" applyFill="1" applyBorder="1" applyAlignment="1" applyProtection="1">
      <alignment horizontal="center" vertical="center" wrapText="1"/>
    </xf>
    <xf numFmtId="0" fontId="17" fillId="3" borderId="9" xfId="0" applyFont="1" applyFill="1" applyBorder="1" applyAlignment="1" applyProtection="1">
      <alignment vertical="center" wrapText="1"/>
    </xf>
    <xf numFmtId="167" fontId="0" fillId="4" borderId="18" xfId="0" applyNumberFormat="1" applyFill="1" applyBorder="1" applyAlignment="1" applyProtection="1">
      <alignment horizontal="center" vertical="center"/>
    </xf>
    <xf numFmtId="0" fontId="19" fillId="5" borderId="20" xfId="0" applyFont="1" applyFill="1" applyBorder="1" applyAlignment="1" applyProtection="1">
      <alignment horizontal="center" vertical="center" wrapText="1"/>
    </xf>
    <xf numFmtId="0" fontId="5" fillId="3" borderId="8" xfId="0" applyFont="1" applyFill="1" applyBorder="1" applyAlignment="1" applyProtection="1">
      <alignment vertical="center" wrapText="1"/>
    </xf>
    <xf numFmtId="167" fontId="18" fillId="7" borderId="21" xfId="1" applyNumberFormat="1"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top" wrapText="1"/>
    </xf>
    <xf numFmtId="0" fontId="2" fillId="3" borderId="14" xfId="0" applyFont="1" applyFill="1" applyBorder="1" applyAlignment="1" applyProtection="1">
      <alignment horizontal="center" vertical="top" wrapText="1"/>
    </xf>
    <xf numFmtId="0" fontId="7" fillId="6" borderId="6" xfId="0" applyFont="1" applyFill="1" applyBorder="1" applyAlignment="1" applyProtection="1">
      <alignment horizontal="left" vertical="top" wrapText="1"/>
    </xf>
    <xf numFmtId="0" fontId="2" fillId="3" borderId="22" xfId="0" applyFont="1" applyFill="1" applyBorder="1" applyAlignment="1" applyProtection="1">
      <alignment horizontal="center" vertical="top" wrapText="1"/>
    </xf>
    <xf numFmtId="0" fontId="16" fillId="3" borderId="23" xfId="0" applyFont="1" applyFill="1" applyBorder="1" applyAlignment="1" applyProtection="1">
      <alignment horizontal="center" vertical="top" wrapText="1"/>
    </xf>
    <xf numFmtId="0" fontId="7" fillId="3" borderId="6" xfId="0" applyFont="1" applyFill="1" applyBorder="1" applyAlignment="1" applyProtection="1">
      <alignment horizontal="left" vertical="top" wrapText="1"/>
    </xf>
  </cellXfs>
  <cellStyles count="4">
    <cellStyle name="Currency" xfId="1" builtinId="4"/>
    <cellStyle name="Hyperlink" xfId="3" builtinId="8"/>
    <cellStyle name="Normal" xfId="0" builtinId="0"/>
    <cellStyle name="Percent" xfId="2" builtinId="5"/>
  </cellStyles>
  <dxfs count="11">
    <dxf>
      <fill>
        <patternFill>
          <bgColor rgb="FFFF7C80"/>
        </patternFill>
      </fill>
    </dxf>
    <dxf>
      <fill>
        <patternFill>
          <bgColor theme="1"/>
        </patternFill>
      </fill>
    </dxf>
    <dxf>
      <fill>
        <patternFill>
          <bgColor rgb="FFFF7C80"/>
        </patternFill>
      </fill>
    </dxf>
    <dxf>
      <fill>
        <patternFill>
          <bgColor theme="0" tint="-0.34998626667073579"/>
        </patternFill>
      </fill>
    </dxf>
    <dxf>
      <numFmt numFmtId="164" formatCode="_-&quot;$&quot;* #,##0_-;\-&quot;$&quot;* #,##0_-;_-&quot;$&quot;* &quot;-&quot;??_-;_-@_-"/>
      <alignment horizontal="general" vertical="center" textRotation="0" wrapText="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numFmt numFmtId="164" formatCode="_-&quot;$&quot;* #,##0_-;\-&quot;$&quot;* #,##0_-;_-&quot;$&quot;* &quot;-&quot;??_-;_-@_-"/>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s>
  <tableStyles count="0" defaultTableStyle="TableStyleMedium2" defaultPivotStyle="PivotStyleLight16"/>
  <colors>
    <mruColors>
      <color rgb="FFCC0000"/>
      <color rgb="FFFF7C80"/>
      <color rgb="FFFF9933"/>
      <color rgb="FFCD5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BB9FDA-10C6-45E4-9E72-044FB4167C7F}" name="Table1" displayName="Table1" ref="B2:F6" totalsRowShown="0" headerRowDxfId="10" dataDxfId="9">
  <autoFilter ref="B2:F6" xr:uid="{9ABB9FDA-10C6-45E4-9E72-044FB4167C7F}"/>
  <tableColumns count="5">
    <tableColumn id="1" xr3:uid="{AF82D67E-472D-4939-9AEE-50E9A4D898EA}" name="Organisation Type" dataDxfId="8"/>
    <tableColumn id="4" xr3:uid="{569406F0-4F97-4837-A918-F29FD06F3564}" name="Maximum Grant Amount" dataDxfId="7" dataCellStyle="Currency"/>
    <tableColumn id="2" xr3:uid="{D287CB3E-11B6-4BCF-9A10-FD22C17AD3B3}" name="Co-Contribution %" dataDxfId="6"/>
    <tableColumn id="3" xr3:uid="{EBE0F11C-0A9F-480A-9D3B-54B3FFE8F7AC}" name="Calculations" dataDxfId="5"/>
    <tableColumn id="5" xr3:uid="{C1286566-DD13-4E8A-8333-79EE51B340F4}" name="Maximum Leverageable Co-contribution" dataDxfId="4" dataCellStyle="Currency">
      <calculatedColumnFormula>((Table1[[#This Row],[Co-Contribution %]])/1+Table1[[#This Row],[Co-Contribution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D39A-34FD-46CA-8796-7395617E3CEC}">
  <dimension ref="A1:E14"/>
  <sheetViews>
    <sheetView showGridLines="0" tabSelected="1" zoomScale="115" zoomScaleNormal="115" workbookViewId="0">
      <selection activeCell="B2" sqref="B2:C2"/>
    </sheetView>
  </sheetViews>
  <sheetFormatPr defaultColWidth="0" defaultRowHeight="0" customHeight="1" zeroHeight="1" x14ac:dyDescent="0.3"/>
  <cols>
    <col min="1" max="1" width="3.69921875" customWidth="1"/>
    <col min="2" max="3" width="30.69921875" customWidth="1"/>
    <col min="4" max="4" width="58.69921875" customWidth="1"/>
    <col min="5" max="5" width="3.69921875" style="11" customWidth="1"/>
    <col min="6" max="16384" width="9.09765625" hidden="1"/>
  </cols>
  <sheetData>
    <row r="1" spans="1:5" ht="10.55" customHeight="1" thickBot="1" x14ac:dyDescent="0.35">
      <c r="A1" s="12"/>
      <c r="B1" s="13"/>
      <c r="C1" s="13"/>
      <c r="D1" s="13"/>
      <c r="E1" s="38"/>
    </row>
    <row r="2" spans="1:5" ht="162" customHeight="1" thickBot="1" x14ac:dyDescent="0.35">
      <c r="A2" s="14"/>
      <c r="B2" s="52" t="s">
        <v>25</v>
      </c>
      <c r="C2" s="53"/>
      <c r="D2" s="54" t="s">
        <v>30</v>
      </c>
      <c r="E2" s="39"/>
    </row>
    <row r="3" spans="1:5" ht="31.55" customHeight="1" x14ac:dyDescent="0.3">
      <c r="A3" s="40">
        <f>_xlfn.XLOOKUP('Grant Amount - Calculator'!$C$4,Table1[Organisation Type],Table1[Maximum Grant Amount])</f>
        <v>50000</v>
      </c>
      <c r="B3" s="18" t="s">
        <v>0</v>
      </c>
      <c r="C3" s="8">
        <v>45000</v>
      </c>
      <c r="D3" s="41" t="str">
        <f>IFERROR("Maximum grant amount - $"&amp;TEXT(_xlfn.XLOOKUP($C$4,Table1[Organisation Type],Table1[Maximum Grant Amount]),"##,###"),"")</f>
        <v>Maximum grant amount - $50,000</v>
      </c>
      <c r="E3" s="42"/>
    </row>
    <row r="4" spans="1:5" ht="31.55" customHeight="1" x14ac:dyDescent="0.3">
      <c r="A4" s="14"/>
      <c r="B4" s="20" t="s">
        <v>1</v>
      </c>
      <c r="C4" s="9" t="s">
        <v>2</v>
      </c>
      <c r="D4" s="43" t="str">
        <f>IF(C3&gt;A3,"Desired Grant Amount Exceeds Grant Maximum","")</f>
        <v/>
      </c>
      <c r="E4" s="42"/>
    </row>
    <row r="5" spans="1:5" ht="31.55" customHeight="1" x14ac:dyDescent="0.3">
      <c r="A5" s="14"/>
      <c r="B5" s="20" t="s">
        <v>3</v>
      </c>
      <c r="C5" s="22">
        <f>IFERROR(IF(C4="All Other Applicants",C6+C3,C6+C3),"")</f>
        <v>56250</v>
      </c>
      <c r="D5" s="19"/>
      <c r="E5" s="42"/>
    </row>
    <row r="6" spans="1:5" ht="31.55" customHeight="1" x14ac:dyDescent="0.3">
      <c r="A6" s="14"/>
      <c r="B6" s="20" t="s">
        <v>4</v>
      </c>
      <c r="C6" s="22">
        <f>IFERROR(IF(C3&gt;A3,"Requested Grant Amount exceeds Maximum",IF(C3&gt;A3,"",IFERROR((C3/(1-C7))*C7,""))),"")</f>
        <v>11250</v>
      </c>
      <c r="D6" s="19"/>
      <c r="E6" s="42"/>
    </row>
    <row r="7" spans="1:5" ht="31.55" customHeight="1" x14ac:dyDescent="0.3">
      <c r="A7" s="14"/>
      <c r="B7" s="20" t="s">
        <v>5</v>
      </c>
      <c r="C7" s="21">
        <f>IFERROR(IF(C3&gt;A3,"",_xlfn.XLOOKUP($C$4,Table1[Organisation Type],Table1[Co-Contribution %],"")),"")</f>
        <v>0.2</v>
      </c>
      <c r="D7" s="19"/>
      <c r="E7" s="42"/>
    </row>
    <row r="8" spans="1:5" ht="31.55" customHeight="1" x14ac:dyDescent="0.3">
      <c r="A8" s="14"/>
      <c r="B8" s="20" t="s">
        <v>6</v>
      </c>
      <c r="C8" s="24">
        <f>IFERROR(IF(C9="Not eligible",C6,C6*0.5),"")</f>
        <v>5625</v>
      </c>
      <c r="D8" s="19"/>
      <c r="E8" s="42"/>
    </row>
    <row r="9" spans="1:5" ht="31.55" customHeight="1" thickBot="1" x14ac:dyDescent="0.35">
      <c r="A9" s="14"/>
      <c r="B9" s="25" t="s">
        <v>7</v>
      </c>
      <c r="C9" s="26">
        <f>IFERROR(IF(ISBLANK($C$4),"",IF($C$4="All Other Applicants",C6* 0.5,"Not Eligible")),"")</f>
        <v>5625</v>
      </c>
      <c r="D9" s="27" t="str">
        <f>IF(C4&lt;&gt;"All Other Applicants","Your organisation is not eligible to Co-contribute through in-kind","")</f>
        <v/>
      </c>
      <c r="E9" s="42"/>
    </row>
    <row r="10" spans="1:5" ht="11.25" customHeight="1" x14ac:dyDescent="0.3">
      <c r="A10" s="14"/>
      <c r="B10" s="28"/>
      <c r="C10" s="28"/>
      <c r="D10" s="28"/>
      <c r="E10" s="42"/>
    </row>
    <row r="11" spans="1:5" ht="14.4" hidden="1" x14ac:dyDescent="0.3">
      <c r="E11" s="10"/>
    </row>
    <row r="12" spans="1:5" ht="14.4" hidden="1" x14ac:dyDescent="0.3">
      <c r="E12" s="10"/>
    </row>
    <row r="14" spans="1:5" ht="0" hidden="1" customHeight="1" x14ac:dyDescent="0.3"/>
  </sheetData>
  <sheetProtection algorithmName="SHA-512" hashValue="KCW6479ffbUEnEwug9p0ryMcIz/XW0GWGAP81wgVgnjSLs4GAUm0Ohe5vk5AfIUPrdkzaZoqPmncQ7d/3iuYcQ==" saltValue="VZDvdk+ARmTSqjlNHdwhng==" spinCount="100000" sheet="1" objects="1" scenarios="1"/>
  <mergeCells count="1">
    <mergeCell ref="B2:C2"/>
  </mergeCells>
  <conditionalFormatting sqref="C3">
    <cfRule type="cellIs" priority="3" operator="equal">
      <formula>""</formula>
    </cfRule>
  </conditionalFormatting>
  <conditionalFormatting sqref="C5:C7">
    <cfRule type="expression" dxfId="3" priority="2">
      <formula>$C$3&gt;$A$3</formula>
    </cfRule>
  </conditionalFormatting>
  <conditionalFormatting sqref="C3:D3">
    <cfRule type="expression" dxfId="2" priority="1">
      <formula>$C$3&gt;$A$3</formula>
    </cfRule>
  </conditionalFormatting>
  <pageMargins left="0.7" right="0.7" top="0.75" bottom="0.75" header="0.3" footer="0.3"/>
  <headerFooter>
    <oddHeader>&amp;C&amp;"Arial"&amp;12&amp;K000000 OFFICIAL&amp;1#_x000D_</oddHeader>
    <oddFooter>&amp;C_x000D_&amp;1#&amp;"Arial"&amp;12&amp;K000000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75A366C-8FB7-451C-8079-6E663F826563}">
          <x14:formula1>
            <xm:f>Lists!$B$3:$B$6</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B90ED-19F0-4244-A2DD-6E12671841AE}">
  <dimension ref="A1:E19"/>
  <sheetViews>
    <sheetView topLeftCell="A4" zoomScale="115" zoomScaleNormal="115" workbookViewId="0">
      <selection activeCell="A9" sqref="A9 C3"/>
    </sheetView>
  </sheetViews>
  <sheetFormatPr defaultColWidth="0" defaultRowHeight="0" customHeight="1" zeroHeight="1" x14ac:dyDescent="0.3"/>
  <cols>
    <col min="1" max="1" width="3.69921875" customWidth="1"/>
    <col min="2" max="3" width="30.69921875" customWidth="1"/>
    <col min="4" max="4" width="58.69921875" customWidth="1"/>
    <col min="5" max="5" width="3.69921875" style="2" customWidth="1"/>
    <col min="6" max="16384" width="9.09765625" hidden="1"/>
  </cols>
  <sheetData>
    <row r="1" spans="1:5" ht="10.55" customHeight="1" thickBot="1" x14ac:dyDescent="0.35">
      <c r="A1" s="12"/>
      <c r="B1" s="13"/>
      <c r="C1" s="13"/>
      <c r="D1" s="13"/>
      <c r="E1" s="13"/>
    </row>
    <row r="2" spans="1:5" ht="142.6" customHeight="1" thickBot="1" x14ac:dyDescent="0.35">
      <c r="A2" s="14"/>
      <c r="B2" s="55" t="s">
        <v>27</v>
      </c>
      <c r="C2" s="56"/>
      <c r="D2" s="57" t="s">
        <v>28</v>
      </c>
      <c r="E2" s="28"/>
    </row>
    <row r="3" spans="1:5" ht="30.85" customHeight="1" x14ac:dyDescent="0.3">
      <c r="A3" s="14"/>
      <c r="B3" s="50" t="s">
        <v>8</v>
      </c>
      <c r="C3" s="51"/>
      <c r="D3" s="44" t="str">
        <f>IFERROR("Minimum co-contribution to leverage full grant amount - $"&amp;TEXT(_xlfn.XLOOKUP('Co-Contribution - Calculator'!$C$4,Table1[Organisation Type],Table1[Maximum Leverageable Co-contribution]),"##,###"),"")</f>
        <v>Minimum co-contribution to leverage full grant amount - $66,667</v>
      </c>
      <c r="E3" s="28"/>
    </row>
    <row r="4" spans="1:5" ht="30.85" customHeight="1" x14ac:dyDescent="0.3">
      <c r="A4" s="29"/>
      <c r="B4" s="30" t="s">
        <v>1</v>
      </c>
      <c r="C4" s="7" t="s">
        <v>19</v>
      </c>
      <c r="D4" s="44"/>
      <c r="E4" s="28"/>
    </row>
    <row r="5" spans="1:5" ht="30.85" customHeight="1" x14ac:dyDescent="0.3">
      <c r="A5" s="29"/>
      <c r="B5" s="30" t="s">
        <v>5</v>
      </c>
      <c r="C5" s="31">
        <f>_xlfn.XLOOKUP($C$4,Table1[Organisation Type],Table1[Co-Contribution %],"")</f>
        <v>0.25</v>
      </c>
      <c r="D5" s="44"/>
      <c r="E5" s="28"/>
    </row>
    <row r="6" spans="1:5" ht="30.85" customHeight="1" x14ac:dyDescent="0.3">
      <c r="A6" s="29"/>
      <c r="B6" s="32" t="s">
        <v>9</v>
      </c>
      <c r="C6" s="33" t="str">
        <f>IF($C$4="All Other Applicants","Eligible","Not Eligible")</f>
        <v>Not Eligible</v>
      </c>
      <c r="D6" s="45" t="str">
        <f>IF(C4&lt;&gt;"All Other Applicants","Your organisation is not eligible to co-contribute through in-kind","")</f>
        <v>Your organisation is not eligible to co-contribute through in-kind</v>
      </c>
      <c r="E6" s="28"/>
    </row>
    <row r="7" spans="1:5" ht="42.05" customHeight="1" x14ac:dyDescent="0.3">
      <c r="A7" s="29"/>
      <c r="B7" s="34" t="s">
        <v>10</v>
      </c>
      <c r="C7" s="35">
        <f>IF(C6="Not eligible",C3,C3*0.5)</f>
        <v>0</v>
      </c>
      <c r="D7" s="46" t="str">
        <f>IF(C4="All Other Applicants",IFERROR("Minimum cash co-contribution to leverage full grant amount - $"&amp;TEXT(_xlfn.XLOOKUP($C$4,Table1[Organisation Type],Table1[Maximum Leverageable Co-contribution])/2,"##,###"),""),"")</f>
        <v/>
      </c>
      <c r="E7" s="28"/>
    </row>
    <row r="8" spans="1:5" ht="42.05" customHeight="1" x14ac:dyDescent="0.3">
      <c r="A8" s="29"/>
      <c r="B8" s="36" t="s">
        <v>11</v>
      </c>
      <c r="C8" s="37" t="str">
        <f>IF(C6="Not eligible","Not Eligible",C3*0.5)</f>
        <v>Not Eligible</v>
      </c>
      <c r="D8" s="46" t="str">
        <f>IF($C$4="All Other Applicants",IFERROR("Maximum In-kind co-contribution to leverage full grant amount - $"&amp;TEXT(_xlfn.XLOOKUP($C$4,Table1[Organisation Type],Table1[Maximum Leverageable Co-contribution])/2,"##,###"),""),"")</f>
        <v/>
      </c>
      <c r="E8" s="28"/>
    </row>
    <row r="9" spans="1:5" ht="30.85" customHeight="1" thickBot="1" x14ac:dyDescent="0.35">
      <c r="A9" s="29" cm="1">
        <f t="array" ref="A9">_xlfn.SWITCH(TRUE,
$C$4="All Other Applicants",IF($C$3&lt;=12500,$C$3*(1/0.2),(12500*(1/0.2))+($C$3-12500)),
$C$4="Alpine Resorts",IF($C$3&lt;=66667,$C$3*(1/0.25)-1,(66667*(1/0.25))+($C$3-66667)-1),
$C$4="Rural Local Government Authorities",IF($C$3&lt;=66667,$C$3*(1/0.25)-1,(66667*(1/0.25))+($C$3-66667)-1),
$C$4="Regional City Local Government Authorities",IF($C$3&lt;=200000,$C$3*(1/0.5),(200000*(1/0.5))+($C$3-200000)),
"")</f>
        <v>-1</v>
      </c>
      <c r="B9" s="47" t="s">
        <v>12</v>
      </c>
      <c r="C9" s="48" t="str">
        <f>IF(ISBLANK(C3),"",A9-C3)</f>
        <v/>
      </c>
      <c r="D9" s="49" t="str">
        <f>IFERROR("Maximum Available Grant Amount - $"&amp;_xlfn.XLOOKUP('Co-Contribution - Calculator'!$C$4,Table1[Organisation Type],Table1[Maximum Grant Amount]),"")</f>
        <v>Maximum Available Grant Amount - $200000</v>
      </c>
      <c r="E9" s="28"/>
    </row>
    <row r="10" spans="1:5" ht="14.25" customHeight="1" x14ac:dyDescent="0.3">
      <c r="A10" s="14"/>
      <c r="B10" s="28"/>
      <c r="C10" s="28"/>
      <c r="D10" s="28"/>
      <c r="E10" s="28"/>
    </row>
    <row r="11" spans="1:5" ht="14.4" hidden="1" x14ac:dyDescent="0.3">
      <c r="E11"/>
    </row>
    <row r="12" spans="1:5" ht="14.4" hidden="1" x14ac:dyDescent="0.3">
      <c r="E12"/>
    </row>
    <row r="13" spans="1:5" ht="15" hidden="1" customHeight="1" x14ac:dyDescent="0.3"/>
    <row r="14" spans="1:5" ht="14.4" hidden="1" x14ac:dyDescent="0.3"/>
    <row r="15" spans="1:5" ht="14.4" hidden="1" x14ac:dyDescent="0.3"/>
    <row r="16" spans="1:5" ht="14.4" hidden="1" x14ac:dyDescent="0.3"/>
    <row r="17" ht="15" hidden="1" customHeight="1" x14ac:dyDescent="0.3"/>
    <row r="18" ht="15" hidden="1" customHeight="1" x14ac:dyDescent="0.3"/>
    <row r="19" ht="0" hidden="1" customHeight="1" x14ac:dyDescent="0.3"/>
  </sheetData>
  <sheetProtection algorithmName="SHA-512" hashValue="taYIc/A0EizZmqyFrX0316wHDhlg0oKsn7t0dLjABPcEBfDrPnUi/1dxI7hG/SrUDv4VTvCGl7cKaet7H7Ud+A==" saltValue="XhL2Dl/5wAatNimcp3t4ag==" spinCount="100000" sheet="1" objects="1" scenarios="1"/>
  <mergeCells count="1">
    <mergeCell ref="B2:C2"/>
  </mergeCells>
  <conditionalFormatting sqref="C3:C8">
    <cfRule type="cellIs" priority="7" operator="equal">
      <formula>""</formula>
    </cfRule>
  </conditionalFormatting>
  <conditionalFormatting sqref="C8">
    <cfRule type="expression" dxfId="1" priority="1">
      <formula>$C$4&lt;&gt;"All Other Applicants"</formula>
    </cfRule>
  </conditionalFormatting>
  <conditionalFormatting sqref="C14:C16">
    <cfRule type="cellIs" priority="5" operator="equal">
      <formula>""</formula>
    </cfRule>
  </conditionalFormatting>
  <conditionalFormatting sqref="C8 C14:C16 C3:D7 D8:D9">
    <cfRule type="expression" dxfId="0" priority="9">
      <formula>#REF!&gt;#REF!</formula>
    </cfRule>
  </conditionalFormatting>
  <pageMargins left="0.7" right="0.7" top="0.75" bottom="0.75" header="0.3" footer="0.3"/>
  <headerFooter>
    <oddHeader>&amp;C&amp;"Arial"&amp;12&amp;K000000 OFFICIAL&amp;1#_x000D_</oddHeader>
    <oddFooter>&amp;C_x000D_&amp;1#&amp;"Arial"&amp;12&amp;K000000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5163A96-1CC9-4755-A1FC-5ACD8059AFE5}">
          <x14:formula1>
            <xm:f>Lists!$B$3:$B$6</xm:f>
          </x14:formula1>
          <xm:sqref>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2094-BC3A-4839-A38F-0039C57F7D97}">
  <dimension ref="A1:E12"/>
  <sheetViews>
    <sheetView showGridLines="0" topLeftCell="A2" zoomScale="115" zoomScaleNormal="115" workbookViewId="0">
      <selection activeCell="C3" sqref="C3"/>
    </sheetView>
  </sheetViews>
  <sheetFormatPr defaultColWidth="0" defaultRowHeight="15" customHeight="1" zeroHeight="1" x14ac:dyDescent="0.3"/>
  <cols>
    <col min="1" max="1" width="3.69921875" customWidth="1"/>
    <col min="2" max="3" width="30.69921875" customWidth="1"/>
    <col min="4" max="4" width="58.69921875" customWidth="1"/>
    <col min="5" max="5" width="3.69921875" style="2" customWidth="1"/>
    <col min="6" max="16384" width="9.09765625" hidden="1"/>
  </cols>
  <sheetData>
    <row r="1" spans="1:5" ht="10.55" customHeight="1" thickBot="1" x14ac:dyDescent="0.35">
      <c r="A1" s="12"/>
      <c r="B1" s="13"/>
      <c r="C1" s="13"/>
      <c r="D1" s="13"/>
      <c r="E1" s="13"/>
    </row>
    <row r="2" spans="1:5" ht="173.95" customHeight="1" thickBot="1" x14ac:dyDescent="0.35">
      <c r="A2" s="14"/>
      <c r="B2" s="15" t="s">
        <v>26</v>
      </c>
      <c r="C2" s="16"/>
      <c r="D2" s="17" t="s">
        <v>29</v>
      </c>
      <c r="E2" s="28"/>
    </row>
    <row r="3" spans="1:5" ht="31.55" customHeight="1" x14ac:dyDescent="0.3">
      <c r="A3" s="14"/>
      <c r="B3" s="18" t="s">
        <v>13</v>
      </c>
      <c r="C3" s="8"/>
      <c r="D3" s="19"/>
      <c r="E3" s="28"/>
    </row>
    <row r="4" spans="1:5" ht="31.55" customHeight="1" x14ac:dyDescent="0.3">
      <c r="A4" s="14"/>
      <c r="B4" s="20" t="s">
        <v>1</v>
      </c>
      <c r="C4" s="9" t="s">
        <v>2</v>
      </c>
      <c r="D4" s="19"/>
      <c r="E4" s="28"/>
    </row>
    <row r="5" spans="1:5" ht="31.55" customHeight="1" x14ac:dyDescent="0.3">
      <c r="A5" s="14"/>
      <c r="B5" s="20" t="s">
        <v>5</v>
      </c>
      <c r="C5" s="21">
        <f>_xlfn.XLOOKUP($C$4,Table1[Organisation Type],Table1[Co-Contribution %],FALSE)</f>
        <v>0.2</v>
      </c>
      <c r="D5" s="19"/>
      <c r="E5" s="28"/>
    </row>
    <row r="6" spans="1:5" ht="31.55" customHeight="1" x14ac:dyDescent="0.3">
      <c r="A6" s="14"/>
      <c r="B6" s="20" t="s">
        <v>12</v>
      </c>
      <c r="C6" s="22">
        <f>IF((1-$C$5)*$C$3&lt;_xlfn.XLOOKUP($C$4,Table1[Organisation Type],Table1[Maximum Grant Amount]),(1-$C$5)*$C$3,_xlfn.XLOOKUP($C$4,Table1[Organisation Type],Table1[Maximum Grant Amount]))</f>
        <v>0</v>
      </c>
      <c r="D6" s="19"/>
      <c r="E6" s="28"/>
    </row>
    <row r="7" spans="1:5" ht="31.55" customHeight="1" x14ac:dyDescent="0.3">
      <c r="A7" s="14"/>
      <c r="B7" s="20" t="s">
        <v>4</v>
      </c>
      <c r="C7" s="22">
        <f>C3-C6</f>
        <v>0</v>
      </c>
      <c r="D7" s="23"/>
      <c r="E7" s="28"/>
    </row>
    <row r="8" spans="1:5" ht="31.55" customHeight="1" x14ac:dyDescent="0.3">
      <c r="A8" s="14"/>
      <c r="B8" s="20" t="s">
        <v>6</v>
      </c>
      <c r="C8" s="24">
        <f>IF(C9="Not eligible",C3-C6,C7*0.5)</f>
        <v>0</v>
      </c>
      <c r="D8" s="19"/>
      <c r="E8" s="28"/>
    </row>
    <row r="9" spans="1:5" ht="31.55" customHeight="1" thickBot="1" x14ac:dyDescent="0.35">
      <c r="A9" s="14"/>
      <c r="B9" s="25" t="s">
        <v>7</v>
      </c>
      <c r="C9" s="26">
        <f>IF($C$4="All Other Applicants", C7*0.5,"Not Eligible")</f>
        <v>0</v>
      </c>
      <c r="D9" s="27" t="str">
        <f>IF(C4&lt;&gt;"All Other Applicants","Your organisation is not eligible to Co-contribute through in-kind","")</f>
        <v/>
      </c>
      <c r="E9" s="28"/>
    </row>
    <row r="10" spans="1:5" ht="14.4" x14ac:dyDescent="0.3">
      <c r="A10" s="14"/>
      <c r="B10" s="28"/>
      <c r="C10" s="28"/>
      <c r="D10" s="28"/>
      <c r="E10" s="28"/>
    </row>
    <row r="11" spans="1:5" ht="14.4" hidden="1" x14ac:dyDescent="0.3">
      <c r="E11"/>
    </row>
    <row r="12" spans="1:5" ht="14.4" hidden="1" x14ac:dyDescent="0.3">
      <c r="E12"/>
    </row>
  </sheetData>
  <sheetProtection algorithmName="SHA-512" hashValue="/Y0EgbqV/gXjzKboxUWqKd2f9t/yPTmCUwQ8/HiqjxfC5RRW2Z/FiXwxorgw4g9SYvv3OxHAKcYwuV3ONXO9sg==" saltValue="3x4k3tBv3ZpyAHAzBgLlRg==" spinCount="100000" sheet="1" objects="1" scenarios="1"/>
  <mergeCells count="1">
    <mergeCell ref="B2:C2"/>
  </mergeCells>
  <pageMargins left="0.7" right="0.7" top="0.75" bottom="0.75" header="0.3" footer="0.3"/>
  <headerFooter>
    <oddHeader>&amp;C&amp;"Arial"&amp;12&amp;K000000 OFFICIAL&amp;1#_x000D_</oddHeader>
    <oddFooter>&amp;C_x000D_&amp;1#&amp;"Arial"&amp;12&amp;K000000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AA39D0A-7058-4039-B225-F3381618196B}">
          <x14:formula1>
            <xm:f>Lists!$B$3:$B$6</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B49A-636E-438B-B92D-BF65CE309A22}">
  <dimension ref="B2:F6"/>
  <sheetViews>
    <sheetView zoomScale="130" zoomScaleNormal="130" workbookViewId="0">
      <selection activeCell="B6" sqref="B6"/>
    </sheetView>
  </sheetViews>
  <sheetFormatPr defaultRowHeight="14.4" x14ac:dyDescent="0.3"/>
  <cols>
    <col min="2" max="2" width="17.8984375" customWidth="1"/>
    <col min="3" max="3" width="13.296875" customWidth="1"/>
    <col min="4" max="4" width="18.296875" customWidth="1"/>
    <col min="5" max="5" width="34.8984375" customWidth="1"/>
    <col min="6" max="6" width="14.69921875" customWidth="1"/>
  </cols>
  <sheetData>
    <row r="2" spans="2:6" ht="45.8" customHeight="1" x14ac:dyDescent="0.3">
      <c r="B2" s="1" t="s">
        <v>14</v>
      </c>
      <c r="C2" s="1" t="s">
        <v>15</v>
      </c>
      <c r="D2" s="1" t="s">
        <v>16</v>
      </c>
      <c r="E2" s="1" t="s">
        <v>17</v>
      </c>
      <c r="F2" s="1" t="s">
        <v>18</v>
      </c>
    </row>
    <row r="3" spans="2:6" ht="57.6" x14ac:dyDescent="0.3">
      <c r="B3" s="3" t="s">
        <v>19</v>
      </c>
      <c r="C3" s="6">
        <v>200000</v>
      </c>
      <c r="D3" s="4">
        <v>0.25</v>
      </c>
      <c r="E3" s="5" t="s">
        <v>20</v>
      </c>
      <c r="F3" s="6">
        <v>66667</v>
      </c>
    </row>
    <row r="4" spans="2:6" ht="57.6" x14ac:dyDescent="0.3">
      <c r="B4" s="3" t="s">
        <v>21</v>
      </c>
      <c r="C4" s="6">
        <v>200000</v>
      </c>
      <c r="D4" s="4">
        <v>0.5</v>
      </c>
      <c r="E4" s="5" t="s">
        <v>20</v>
      </c>
      <c r="F4" s="6">
        <v>200000</v>
      </c>
    </row>
    <row r="5" spans="2:6" ht="57.6" x14ac:dyDescent="0.3">
      <c r="B5" s="3" t="s">
        <v>22</v>
      </c>
      <c r="C5" s="6">
        <v>200000</v>
      </c>
      <c r="D5" s="4">
        <v>0.25</v>
      </c>
      <c r="E5" s="5" t="s">
        <v>23</v>
      </c>
      <c r="F5" s="6">
        <v>66667</v>
      </c>
    </row>
    <row r="6" spans="2:6" ht="86.4" x14ac:dyDescent="0.3">
      <c r="B6" s="3" t="s">
        <v>2</v>
      </c>
      <c r="C6" s="6">
        <v>50000</v>
      </c>
      <c r="D6" s="4">
        <v>0.2</v>
      </c>
      <c r="E6" s="5" t="s">
        <v>24</v>
      </c>
      <c r="F6" s="6">
        <v>12500</v>
      </c>
    </row>
  </sheetData>
  <pageMargins left="0.7" right="0.7" top="0.75" bottom="0.75" header="0.3" footer="0.3"/>
  <headerFooter>
    <oddHeader>&amp;C&amp;"Arial"&amp;12&amp;K000000 OFFICIAL&amp;1#_x000D_</oddHeader>
    <oddFooter>&amp;C_x000D_&amp;1#&amp;"Arial"&amp;12&amp;K000000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D12BAC5062CD4D89D2D3E906BAFF6A" ma:contentTypeVersion="15" ma:contentTypeDescription="Create a new document." ma:contentTypeScope="" ma:versionID="012b70a04ebaaba8e754a3fd1d4cdf47">
  <xsd:schema xmlns:xsd="http://www.w3.org/2001/XMLSchema" xmlns:xs="http://www.w3.org/2001/XMLSchema" xmlns:p="http://schemas.microsoft.com/office/2006/metadata/properties" xmlns:ns2="690ac1a5-bf48-4681-a903-7d0669b42f2f" xmlns:ns3="35d6173b-45f8-457f-a1dd-9e782f53a4b1" targetNamespace="http://schemas.microsoft.com/office/2006/metadata/properties" ma:root="true" ma:fieldsID="c1fdb5fe435a10126478f66a6e38640f" ns2:_="" ns3:_="">
    <xsd:import namespace="690ac1a5-bf48-4681-a903-7d0669b42f2f"/>
    <xsd:import namespace="35d6173b-45f8-457f-a1dd-9e782f53a4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0ac1a5-bf48-4681-a903-7d0669b42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d6173b-45f8-457f-a1dd-9e782f53a4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a7c127-3783-4a6e-93dc-7202f04247cd}" ma:internalName="TaxCatchAll" ma:showField="CatchAllData" ma:web="35d6173b-45f8-457f-a1dd-9e782f53a4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5d6173b-45f8-457f-a1dd-9e782f53a4b1" xsi:nil="true"/>
    <lcf76f155ced4ddcb4097134ff3c332f xmlns="690ac1a5-bf48-4681-a903-7d0669b42f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BC4C8D-1B07-4769-BE9D-9CF6F2546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0ac1a5-bf48-4681-a903-7d0669b42f2f"/>
    <ds:schemaRef ds:uri="35d6173b-45f8-457f-a1dd-9e782f53a4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5DA952-CCCF-4C1E-8947-C8F34E3FD5C3}">
  <ds:schemaRefs>
    <ds:schemaRef ds:uri="http://schemas.microsoft.com/office/2006/documentManagement/types"/>
    <ds:schemaRef ds:uri="http://purl.org/dc/terms/"/>
    <ds:schemaRef ds:uri="http://www.w3.org/XML/1998/namespace"/>
    <ds:schemaRef ds:uri="http://schemas.microsoft.com/office/2006/metadata/properties"/>
    <ds:schemaRef ds:uri="35d6173b-45f8-457f-a1dd-9e782f53a4b1"/>
    <ds:schemaRef ds:uri="http://schemas.microsoft.com/office/infopath/2007/PartnerControls"/>
    <ds:schemaRef ds:uri="690ac1a5-bf48-4681-a903-7d0669b42f2f"/>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CC5BFA27-0937-4311-8561-0A6D54FD81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Grant Amount - Calculator</vt:lpstr>
      <vt:lpstr>Co-Contribution - Calculator</vt:lpstr>
      <vt:lpstr>Project Cost - Calculator</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W Buddee (DJSIR)</dc:creator>
  <cp:keywords/>
  <dc:description/>
  <cp:lastModifiedBy>Andrew Febbo (DJSIR)</cp:lastModifiedBy>
  <cp:revision/>
  <dcterms:created xsi:type="dcterms:W3CDTF">2024-08-06T00:55:13Z</dcterms:created>
  <dcterms:modified xsi:type="dcterms:W3CDTF">2026-09-17T02:54:00Z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d00a4df9-c942-4b09-b23a-6c1023f6de27_Enabled">
    <vt:lpwstr>true</vt:lpwstr>
  </property>
  <property fmtid="{D5CDD505-2E9C-101B-9397-08002B2CF9AE}" pid="5" name="MSIP_Label_d00a4df9-c942-4b09-b23a-6c1023f6de27_SetDate">
    <vt:lpwstr>2024-08-06T01:56:03Z</vt:lpwstr>
  </property>
  <property fmtid="{D5CDD505-2E9C-101B-9397-08002B2CF9AE}" pid="6" name="MSIP_Label_d00a4df9-c942-4b09-b23a-6c1023f6de27_Method">
    <vt:lpwstr>Privileged</vt:lpwstr>
  </property>
  <property fmtid="{D5CDD505-2E9C-101B-9397-08002B2CF9AE}" pid="7" name="MSIP_Label_d00a4df9-c942-4b09-b23a-6c1023f6de27_Name">
    <vt:lpwstr>Official (DJPR)</vt:lpwstr>
  </property>
  <property fmtid="{D5CDD505-2E9C-101B-9397-08002B2CF9AE}" pid="8" name="MSIP_Label_d00a4df9-c942-4b09-b23a-6c1023f6de27_SiteId">
    <vt:lpwstr>722ea0be-3e1c-4b11-ad6f-9401d6856e24</vt:lpwstr>
  </property>
  <property fmtid="{D5CDD505-2E9C-101B-9397-08002B2CF9AE}" pid="9" name="MSIP_Label_d00a4df9-c942-4b09-b23a-6c1023f6de27_ActionId">
    <vt:lpwstr>07a6f42b-4678-4e15-ad68-ca84635b0271</vt:lpwstr>
  </property>
  <property fmtid="{D5CDD505-2E9C-101B-9397-08002B2CF9AE}" pid="10" name="MSIP_Label_d00a4df9-c942-4b09-b23a-6c1023f6de27_ContentBits">
    <vt:lpwstr>3</vt:lpwstr>
  </property>
  <property fmtid="{D5CDD505-2E9C-101B-9397-08002B2CF9AE}" pid="11" name="ContentTypeId">
    <vt:lpwstr>0x01010094D12BAC5062CD4D89D2D3E906BAFF6A</vt:lpwstr>
  </property>
  <property fmtid="{D5CDD505-2E9C-101B-9397-08002B2CF9AE}" pid="12" name="MediaServiceImageTags">
    <vt:lpwstr/>
  </property>
</Properties>
</file>